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<sst xmlns="http://schemas.openxmlformats.org/spreadsheetml/2006/main" count="43" uniqueCount="39">
  <si>
    <t>Данные для ввода</t>
  </si>
  <si>
    <t>Номер дня года от 1 января</t>
  </si>
  <si>
    <t>Результаты</t>
  </si>
  <si>
    <t>Промежуточные данные</t>
  </si>
  <si>
    <t>Географическая широта шеста (стены) (в градусах)</t>
  </si>
  <si>
    <t>Угол отклонения тени шеста от меридиана (в градусах)</t>
  </si>
  <si>
    <t>Угол склонения Солнца к земной оси (в градусах)</t>
  </si>
  <si>
    <t>Угол наклона лучей Солнца к зениту (шесту) (в градусах)</t>
  </si>
  <si>
    <t>Максимальный угол склонения Солнца к земной оси (в градусах)</t>
  </si>
  <si>
    <t>Окружность земного шара (в градусах)</t>
  </si>
  <si>
    <t>Количество дней в году</t>
  </si>
  <si>
    <t>Количество дней от начала года до дня весеннего равноденствия</t>
  </si>
  <si>
    <t>Высота шеста (стены) (в метрах)</t>
  </si>
  <si>
    <t>Количество часов в сутках</t>
  </si>
  <si>
    <t>Косинус угла склонения Солнца</t>
  </si>
  <si>
    <t>Косинус географической широты шеста (стены)</t>
  </si>
  <si>
    <t>Угол наклона Солнца к горизонту (в градусах)</t>
  </si>
  <si>
    <t>Длина тени от шеста (в метрах)</t>
  </si>
  <si>
    <t>Длина тени от стены (в метрах)</t>
  </si>
  <si>
    <t>Угол часового отклонения в зависимости от длины тени</t>
  </si>
  <si>
    <t>Косинус угла наклона Солнца к зениту</t>
  </si>
  <si>
    <t>Косинус угла часового отклонения в зависимости от длины тени</t>
  </si>
  <si>
    <t>Длина тени стены для противоположного угла часового отклонения</t>
  </si>
  <si>
    <t>Географическая долгота объекта (в градусах)</t>
  </si>
  <si>
    <t>Момент истинного полудня (в часах с десятыми/сотыми долями)</t>
  </si>
  <si>
    <t>Количество часовых минут в одном градусе географической долготы</t>
  </si>
  <si>
    <t>Количество минут в часе</t>
  </si>
  <si>
    <t>Время до полудня (в часах с десятыми/сотыми долями)</t>
  </si>
  <si>
    <t>Время после полудня (в часах с десятыми/сотыми долями)</t>
  </si>
  <si>
    <t>Номер часового пояса (без округления)</t>
  </si>
  <si>
    <t>Гипотетический полдень (в часах)</t>
  </si>
  <si>
    <t>Поправка за декретное время (в часах)</t>
  </si>
  <si>
    <t>Поправка за летнее время (в часах)</t>
  </si>
  <si>
    <t>Обоюдный интервал времени отклонения от абсолютного полудня</t>
  </si>
  <si>
    <t>Угол часового отклонения от абсолютного полудня (в градусах)</t>
  </si>
  <si>
    <t>Косинус часового угла отклонения от абсолютного полудня</t>
  </si>
  <si>
    <t>час</t>
  </si>
  <si>
    <t>мин</t>
  </si>
  <si>
    <t>Угол поворота стены относительно меридиана (в градусах)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</si>
</sst>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" fontId="0" fillId="0" borderId="0" xfId="0" applyNumberFormat="1" applyAlignment="1">
      <alignment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0" fontId="1" fillId="2" borderId="1" xfId="0" applyNumberFormat="1" applyFont="1" applyFill="1" applyBorder="1" applyAlignment="1" applyProtection="1">
      <alignment horizontal="center"/>
      <protection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73.125" style="0" customWidth="1"/>
  </cols>
  <sheetData>
    <row r="1" ht="12.75">
      <c r="B1" s="4"/>
    </row>
    <row r="2" ht="12.75">
      <c r="B2" s="4"/>
    </row>
    <row r="3" ht="12.75">
      <c r="B3" s="4"/>
    </row>
    <row r="4" ht="12.75">
      <c r="B4" s="4"/>
    </row>
    <row r="5" ht="12.75">
      <c r="B5" s="4"/>
    </row>
    <row r="6" ht="12.75">
      <c r="B6" s="4"/>
    </row>
    <row r="7" ht="12.75">
      <c r="B7" s="4"/>
    </row>
    <row r="8" ht="12.75">
      <c r="B8" s="4"/>
    </row>
    <row r="9" spans="1:4" ht="12.75">
      <c r="A9" s="1" t="s">
        <v>0</v>
      </c>
      <c r="B9" s="4"/>
      <c r="C9" s="1" t="s">
        <v>36</v>
      </c>
      <c r="D9" s="1" t="s">
        <v>37</v>
      </c>
    </row>
    <row r="10" spans="1:2" ht="12.75">
      <c r="A10" s="1"/>
      <c r="B10" s="4"/>
    </row>
    <row r="11" spans="1:4" ht="12.75">
      <c r="A11" s="7" t="s">
        <v>12</v>
      </c>
      <c r="B11" s="5">
        <v>4.6</v>
      </c>
      <c r="C11" s="2"/>
      <c r="D11" s="2"/>
    </row>
    <row r="12" spans="1:4" ht="12.75">
      <c r="A12" s="7" t="s">
        <v>33</v>
      </c>
      <c r="B12" s="6">
        <v>0.5</v>
      </c>
      <c r="C12" s="14">
        <f>TRUNC(B12)</f>
        <v>0</v>
      </c>
      <c r="D12" s="15">
        <f>ROUND((MOD(B12,1)*60),0)</f>
        <v>30</v>
      </c>
    </row>
    <row r="13" spans="1:2" ht="12.75">
      <c r="A13" s="7" t="s">
        <v>1</v>
      </c>
      <c r="B13" s="6">
        <v>178</v>
      </c>
    </row>
    <row r="14" spans="1:2" ht="12.75">
      <c r="A14" s="7" t="s">
        <v>4</v>
      </c>
      <c r="B14" s="6">
        <v>56.6</v>
      </c>
    </row>
    <row r="15" spans="1:2" ht="12.75">
      <c r="A15" s="7" t="s">
        <v>38</v>
      </c>
      <c r="B15" s="6">
        <v>30</v>
      </c>
    </row>
    <row r="16" spans="1:2" ht="12.75">
      <c r="A16" s="8" t="s">
        <v>17</v>
      </c>
      <c r="B16" s="9">
        <v>3.07</v>
      </c>
    </row>
    <row r="17" spans="1:2" ht="12.75">
      <c r="A17" s="12" t="s">
        <v>23</v>
      </c>
      <c r="B17" s="13">
        <v>60.3</v>
      </c>
    </row>
    <row r="18" ht="12.75">
      <c r="B18" s="4"/>
    </row>
    <row r="19" spans="1:4" ht="12.75">
      <c r="A19" s="1" t="s">
        <v>2</v>
      </c>
      <c r="B19" s="4"/>
      <c r="C19" s="1" t="s">
        <v>36</v>
      </c>
      <c r="D19" s="1" t="s">
        <v>37</v>
      </c>
    </row>
    <row r="20" ht="12.75">
      <c r="B20" s="4"/>
    </row>
    <row r="21" spans="1:2" ht="12.75">
      <c r="A21" s="10" t="s">
        <v>17</v>
      </c>
      <c r="B21" s="11">
        <f>B11*TAN(RADIANS(B33))</f>
        <v>3.070203591291392</v>
      </c>
    </row>
    <row r="22" spans="1:2" ht="12.75">
      <c r="A22" s="10" t="s">
        <v>18</v>
      </c>
      <c r="B22" s="11">
        <f>B21*SIN(RADIANS(180-(B15+B24)))</f>
        <v>2.0729495891890695</v>
      </c>
    </row>
    <row r="23" spans="1:4" ht="12.75">
      <c r="A23" s="8" t="s">
        <v>33</v>
      </c>
      <c r="B23" s="9">
        <f>(B45/B35)*B38</f>
        <v>0.4990149641951079</v>
      </c>
      <c r="C23" s="16">
        <f>TRUNC(B23)</f>
        <v>0</v>
      </c>
      <c r="D23" s="17">
        <f>ROUND((MOD(B23,1)*60),0)</f>
        <v>30</v>
      </c>
    </row>
    <row r="24" spans="1:2" ht="12.75">
      <c r="A24" s="10" t="s">
        <v>5</v>
      </c>
      <c r="B24" s="11">
        <f>DEGREES(ASIN((COS(RADIANS(B31))*SIN(RADIANS(B32)))/SIN(RADIANS(B33))))</f>
        <v>12.468370857428678</v>
      </c>
    </row>
    <row r="25" spans="1:2" ht="12.75">
      <c r="A25" s="10" t="s">
        <v>22</v>
      </c>
      <c r="B25" s="11">
        <f>B21*SIN(RADIANS(B15-B24))</f>
        <v>0.9248442945632122</v>
      </c>
    </row>
    <row r="26" spans="1:4" ht="12.75">
      <c r="A26" s="12" t="s">
        <v>24</v>
      </c>
      <c r="B26" s="13">
        <f>(B47-((B17*B48)/B49))+(ROUND(B46,0)+B50+B51)</f>
        <v>13.98</v>
      </c>
      <c r="C26" s="18">
        <f>TRUNC(B26)</f>
        <v>13</v>
      </c>
      <c r="D26" s="19">
        <f>ROUND((MOD(B26,1)*60),0)</f>
        <v>59</v>
      </c>
    </row>
    <row r="27" spans="1:4" ht="12.75">
      <c r="A27" s="8" t="s">
        <v>27</v>
      </c>
      <c r="B27" s="9">
        <f>B26-B23</f>
        <v>13.480985035804892</v>
      </c>
      <c r="C27" s="16">
        <f>TRUNC(B27)</f>
        <v>13</v>
      </c>
      <c r="D27" s="17">
        <f>ROUND((MOD(B27,1)*60),0)</f>
        <v>29</v>
      </c>
    </row>
    <row r="28" spans="1:4" ht="12.75">
      <c r="A28" s="8" t="s">
        <v>28</v>
      </c>
      <c r="B28" s="9">
        <f>B26+B23</f>
        <v>14.479014964195109</v>
      </c>
      <c r="C28" s="16">
        <f>TRUNC(B28)</f>
        <v>14</v>
      </c>
      <c r="D28" s="17">
        <f>ROUND((MOD(B28,1)*60),0)</f>
        <v>29</v>
      </c>
    </row>
    <row r="29" spans="1:2" ht="12.75">
      <c r="A29" s="1"/>
      <c r="B29" s="4"/>
    </row>
    <row r="30" spans="1:2" ht="12.75">
      <c r="A30" s="1" t="s">
        <v>3</v>
      </c>
      <c r="B30" s="4"/>
    </row>
    <row r="31" spans="1:2" ht="12.75">
      <c r="A31" s="1" t="s">
        <v>6</v>
      </c>
      <c r="B31" s="3">
        <f>DEGREES(ASIN(SIN(RADIANS(B34))*SIN(RADIANS((B35/B36)*(B13-81)))))</f>
        <v>23.328405807073974</v>
      </c>
    </row>
    <row r="32" spans="1:2" ht="12.75">
      <c r="A32" s="1" t="s">
        <v>34</v>
      </c>
      <c r="B32" s="3">
        <f>(B12/B38)*B35</f>
        <v>7.5</v>
      </c>
    </row>
    <row r="33" spans="1:2" ht="12.75">
      <c r="A33" s="1" t="s">
        <v>7</v>
      </c>
      <c r="B33" s="3">
        <f>DEGREES(ACOS((COS(RADIANS(B31))*COS(RADIANS(B14))*COS(RADIANS(B32)))+(SIN(RADIANS(B31))*SIN(RADIANS(B14)))))</f>
        <v>33.72055599581942</v>
      </c>
    </row>
    <row r="34" spans="1:2" ht="12.75">
      <c r="A34" s="1" t="s">
        <v>8</v>
      </c>
      <c r="B34" s="3">
        <v>23.45</v>
      </c>
    </row>
    <row r="35" spans="1:2" ht="12.75">
      <c r="A35" s="1" t="s">
        <v>9</v>
      </c>
      <c r="B35" s="3">
        <v>360</v>
      </c>
    </row>
    <row r="36" spans="1:2" ht="12.75">
      <c r="A36" s="1" t="s">
        <v>10</v>
      </c>
      <c r="B36" s="3">
        <v>365</v>
      </c>
    </row>
    <row r="37" spans="1:2" ht="12.75">
      <c r="A37" s="1" t="s">
        <v>11</v>
      </c>
      <c r="B37" s="3">
        <v>81</v>
      </c>
    </row>
    <row r="38" spans="1:2" ht="12.75">
      <c r="A38" s="1" t="s">
        <v>13</v>
      </c>
      <c r="B38" s="3">
        <v>24</v>
      </c>
    </row>
    <row r="39" spans="1:2" ht="12.75">
      <c r="A39" s="1" t="s">
        <v>14</v>
      </c>
      <c r="B39" s="3">
        <f>COS(RADIANS(B31))</f>
        <v>0.9182501669612024</v>
      </c>
    </row>
    <row r="40" spans="1:2" ht="12.75">
      <c r="A40" s="1" t="s">
        <v>15</v>
      </c>
      <c r="B40" s="3">
        <f>COS(RADIANS(B14))</f>
        <v>0.5504807400849956</v>
      </c>
    </row>
    <row r="41" spans="1:2" ht="12.75">
      <c r="A41" s="1" t="s">
        <v>35</v>
      </c>
      <c r="B41" s="3">
        <f>COS(RADIANS(B32))</f>
        <v>0.9914448613738104</v>
      </c>
    </row>
    <row r="42" spans="1:2" ht="12.75">
      <c r="A42" s="1" t="s">
        <v>16</v>
      </c>
      <c r="B42" s="3">
        <f>90-B33</f>
        <v>56.27944400418058</v>
      </c>
    </row>
    <row r="43" spans="1:2" ht="12.75">
      <c r="A43" s="1" t="s">
        <v>20</v>
      </c>
      <c r="B43" s="3">
        <f>COS(RADIANS(DEGREES(ATAN(B16/B11))))</f>
        <v>0.8317720050876333</v>
      </c>
    </row>
    <row r="44" spans="1:2" ht="12.75">
      <c r="A44" s="1" t="s">
        <v>21</v>
      </c>
      <c r="B44" s="3">
        <f>(B43-(SIN(RADIANS(B31))*SIN(RADIANS(B14))))/(COS(RADIANS(B31))*COS(RADIANS(B14)))</f>
        <v>0.9914784887319749</v>
      </c>
    </row>
    <row r="45" spans="1:2" ht="12.75">
      <c r="A45" s="1" t="s">
        <v>19</v>
      </c>
      <c r="B45" s="3">
        <f>DEGREES(ACOS(B44))</f>
        <v>7.485224462926618</v>
      </c>
    </row>
    <row r="46" spans="1:2" ht="12.75">
      <c r="A46" s="1" t="s">
        <v>29</v>
      </c>
      <c r="B46" s="3">
        <f>B17/15</f>
        <v>4.02</v>
      </c>
    </row>
    <row r="47" spans="1:2" ht="12.75">
      <c r="A47" s="1" t="s">
        <v>30</v>
      </c>
      <c r="B47" s="3">
        <v>12</v>
      </c>
    </row>
    <row r="48" spans="1:2" ht="12.75">
      <c r="A48" s="1" t="s">
        <v>25</v>
      </c>
      <c r="B48" s="3">
        <v>4</v>
      </c>
    </row>
    <row r="49" spans="1:2" ht="12.75">
      <c r="A49" s="1" t="s">
        <v>26</v>
      </c>
      <c r="B49" s="3">
        <v>60</v>
      </c>
    </row>
    <row r="50" spans="1:2" ht="12.75">
      <c r="A50" s="1" t="s">
        <v>31</v>
      </c>
      <c r="B50" s="3">
        <v>1</v>
      </c>
    </row>
    <row r="51" spans="1:2" ht="12.75">
      <c r="A51" s="1" t="s">
        <v>32</v>
      </c>
      <c r="B51" s="3">
        <v>1</v>
      </c>
    </row>
    <row r="52" ht="12.75">
      <c r="B52" s="4"/>
    </row>
    <row r="53" ht="12.75">
      <c r="B53" s="4"/>
    </row>
    <row r="54" ht="12.75">
      <c r="B54" s="4"/>
    </row>
    <row r="55" ht="12.75">
      <c r="B55" s="4"/>
    </row>
    <row r="56" ht="12.75">
      <c r="B56" s="4"/>
    </row>
    <row r="57" ht="12.75">
      <c r="B57" s="4"/>
    </row>
    <row r="58" ht="12.75">
      <c r="B58" s="4"/>
    </row>
    <row r="59" ht="12.75">
      <c r="B59" s="4"/>
    </row>
    <row r="60" ht="12.75">
      <c r="B60" s="4"/>
    </row>
    <row r="61" ht="12.75">
      <c r="B61" s="4"/>
    </row>
    <row r="62" ht="12.75">
      <c r="B62" s="4"/>
    </row>
    <row r="63" ht="12.75">
      <c r="B63" s="4"/>
    </row>
    <row r="64" ht="12.75">
      <c r="B64" s="4"/>
    </row>
    <row r="65" ht="12.75">
      <c r="B65" s="4"/>
    </row>
    <row r="66" ht="12.75">
      <c r="B66" s="4"/>
    </row>
    <row r="67" ht="12.75">
      <c r="B67" s="4"/>
    </row>
    <row r="68" ht="12.75">
      <c r="B68" s="4"/>
    </row>
    <row r="69" ht="12.75">
      <c r="B69" s="4"/>
    </row>
    <row r="70" ht="12.75">
      <c r="B70" s="4"/>
    </row>
    <row r="71" ht="12.75">
      <c r="B71" s="4"/>
    </row>
    <row r="72" ht="12.75">
      <c r="B72" s="4"/>
    </row>
    <row r="73" ht="12.75">
      <c r="B73" s="4"/>
    </row>
    <row r="74" ht="12.75">
      <c r="B74" s="4"/>
    </row>
    <row r="75" ht="12.75">
      <c r="B75" s="4"/>
    </row>
    <row r="76" ht="12.75">
      <c r="B76" s="4"/>
    </row>
    <row r="77" ht="12.75">
      <c r="B77" s="4"/>
    </row>
    <row r="78" ht="12.75">
      <c r="B78" s="4"/>
    </row>
    <row r="79" ht="12.75">
      <c r="B79" s="4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Эдвард</dc:creator>
  <cp:keywords/>
  <dc:description/>
  <cp:lastModifiedBy>Эдвард</cp:lastModifiedBy>
  <dcterms:created xsi:type="dcterms:W3CDTF">2011-05-08T09:40:11Z</dcterms:created>
  <dcterms:modified xsi:type="dcterms:W3CDTF">2011-05-17T12:54:14Z</dcterms:modified>
  <cp:category/>
  <cp:version/>
  <cp:contentType/>
  <cp:contentStatus/>
</cp:coreProperties>
</file>